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Cuenta Publica\2025\IF 3RO TRIMESTRE 2025 SOC M29\INFORMACION FINANCIERA 3er TRIMESTRE 2025 ok\"/>
    </mc:Choice>
  </mc:AlternateContent>
  <bookViews>
    <workbookView xWindow="0" yWindow="0" windowWidth="21444" windowHeight="8532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ACT!$A$1:$E$219</definedName>
    <definedName name="_xlnm.Print_Area" localSheetId="6">Conciliacion_Eg!$A$1:$C$50</definedName>
    <definedName name="_xlnm.Print_Area" localSheetId="5">Conciliacion_Ig!$A$1:$C$31</definedName>
  </definedNames>
  <calcPr calcId="162913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<sst xmlns="http://schemas.openxmlformats.org/spreadsheetml/2006/main" count="884" uniqueCount="611">
  <si>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</si>
  <si>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</si>
  <si>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</si>
  <si>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</si>
  <si>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</si>
  <si>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</si>
  <si>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</si>
  <si>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</si>
  <si>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</si>
  <si>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</si>
  <si>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</si>
  <si>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</si>
  <si>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</si>
  <si>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</si>
  <si>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</si>
  <si>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</si>
  <si>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</si>
  <si>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</si>
  <si>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</si>
  <si>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</si>
  <si>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</si>
  <si>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</si>
  <si>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</si>
  <si>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</si>
  <si>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</si>
  <si>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</si>
  <si>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</si>
  <si>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</si>
  <si>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</si>
  <si>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</si>
  <si>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</si>
  <si>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</si>
  <si>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</si>
  <si>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</si>
  <si>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</si>
  <si>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</si>
  <si>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</si>
  <si>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</si>
  <si>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</si>
  <si>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</si>
  <si>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</si>
  <si>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</si>
  <si>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</si>
  <si>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</si>
  <si>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</si>
  <si>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</si>
  <si>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</si>
  <si>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</si>
  <si>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</si>
  <si>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</si>
  <si>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</si>
  <si>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</si>
  <si>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</si>
  <si>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</si>
  <si>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</si>
  <si>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</si>
  <si>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</si>
  <si>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</si>
  <si>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</si>
  <si>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</si>
  <si>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</si>
  <si>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</si>
  <si>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</si>
  <si>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</si>
  <si>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</si>
  <si>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</si>
  <si>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</si>
  <si>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</si>
  <si>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</si>
  <si>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</si>
  <si>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</si>
  <si>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</si>
  <si>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</si>
  <si>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</si>
  <si>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</si>
  <si>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</si>
  <si>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</si>
  <si>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</si>
  <si>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</si>
  <si>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</si>
  <si>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</si>
  <si>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</si>
  <si>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</si>
  <si>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</si>
  <si>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</si>
  <si>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</si>
  <si>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</si>
  <si>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</si>
  <si>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</si>
  <si>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</si>
  <si>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</si>
  <si>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</si>
  <si>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</si>
  <si>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</si>
  <si>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</si>
  <si>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</si>
  <si>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</si>
  <si>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</si>
  <si>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</si>
  <si>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</si>
  <si>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</si>
  <si>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</si>
  <si>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</si>
  <si>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</si>
  <si>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</si>
  <si>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</si>
  <si>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</si>
  <si>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</si>
  <si>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</si>
  <si>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</si>
  <si>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</si>
  <si>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</si>
  <si>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</si>
  <si>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</si>
  <si>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</si>
  <si>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</si>
  <si>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</si>
  <si>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</si>
  <si>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</si>
  <si>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</si>
  <si>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</si>
  <si>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</si>
  <si>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</si>
  <si>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</si>
  <si>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</si>
  <si>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</si>
  <si>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</si>
  <si>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</si>
  <si>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</si>
  <si>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</si>
  <si>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</si>
  <si>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</si>
  <si>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</si>
  <si>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</si>
  <si>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</si>
  <si>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</si>
  <si>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</si>
  <si>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</si>
  <si>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</si>
  <si>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</si>
  <si>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</si>
  <si>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</si>
  <si>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</si>
  <si>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</si>
  <si>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</si>
  <si>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</si>
  <si>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</si>
  <si>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</si>
  <si>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</si>
  <si>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</si>
  <si>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</si>
  <si>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</si>
  <si>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</si>
  <si>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</si>
  <si>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</si>
  <si>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</si>
  <si>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</si>
  <si>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</si>
  <si>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</si>
  <si>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</si>
  <si>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</si>
  <si>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</si>
  <si>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</si>
  <si>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</si>
  <si>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</si>
  <si>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</si>
  <si>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</si>
  <si>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</si>
  <si>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</si>
  <si>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</si>
  <si>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</si>
  <si>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</si>
  <si>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</si>
  <si>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</si>
  <si>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</si>
  <si>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</si>
  <si>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</si>
  <si>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</si>
  <si>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</si>
  <si>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</si>
  <si>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</si>
  <si>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</si>
  <si>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</si>
  <si>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</si>
  <si>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</si>
  <si>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</si>
  <si>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</si>
  <si>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</si>
  <si>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</si>
  <si>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</si>
  <si>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</si>
  <si>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</si>
  <si>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</si>
  <si>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</si>
  <si>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</si>
  <si>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</si>
  <si>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</si>
  <si>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</si>
  <si>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</si>
  <si>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</si>
  <si>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</si>
  <si>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</si>
  <si>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</si>
  <si>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</si>
  <si>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</si>
  <si>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</si>
  <si>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</si>
  <si>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</si>
  <si>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</si>
  <si>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</si>
  <si>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</si>
  <si>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</si>
  <si>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</si>
  <si>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</si>
  <si>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</si>
  <si>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</si>
  <si>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</si>
  <si>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</si>
  <si>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</si>
  <si>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</si>
  <si>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</si>
  <si>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</si>
  <si>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</si>
  <si>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</si>
  <si>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</si>
  <si>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</si>
  <si>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</si>
  <si>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</si>
  <si>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</si>
  <si>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</si>
  <si>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</si>
  <si>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</si>
  <si>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</si>
  <si>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</si>
  <si>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</si>
  <si>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</si>
  <si>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</si>
  <si>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</si>
  <si>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</si>
  <si>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</si>
  <si>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</si>
  <si>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</si>
  <si>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</si>
  <si>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</si>
  <si>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</si>
  <si>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</si>
  <si>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</si>
  <si>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</si>
  <si>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</si>
  <si>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</si>
  <si>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</si>
  <si>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</si>
  <si>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</si>
  <si>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</si>
  <si>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</si>
  <si>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</si>
  <si>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</si>
  <si>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</si>
  <si>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</si>
  <si>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</si>
  <si>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</si>
  <si>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</si>
  <si>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</si>
  <si>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</si>
  <si>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</si>
  <si>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</si>
  <si>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</si>
  <si>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</si>
  <si>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</si>
  <si>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</si>
  <si>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</si>
  <si>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</si>
  <si>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</si>
  <si>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</si>
  <si>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</si>
  <si>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</si>
  <si>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</si>
  <si>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</si>
  <si>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</si>
  <si>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</si>
  <si>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</si>
  <si>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</si>
  <si>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</si>
  <si>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</si>
  <si>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</si>
  <si>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</si>
  <si>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</si>
  <si>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</si>
  <si>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</si>
  <si>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</si>
  <si>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</si>
  <si>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</si>
  <si>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</si>
  <si>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</si>
  <si>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</si>
  <si>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</si>
  <si>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</si>
  <si>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</si>
  <si>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</si>
  <si>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</si>
  <si>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</si>
  <si>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</si>
  <si>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</si>
  <si>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</si>
  <si>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</si>
  <si>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</si>
  <si>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</si>
  <si>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</si>
  <si>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</si>
  <si>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</si>
  <si>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</si>
  <si>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</si>
  <si>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</si>
  <si>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</si>
  <si>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</si>
  <si>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</si>
  <si>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</si>
  <si>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</si>
  <si>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</si>
  <si>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</si>
  <si>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</si>
  <si>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</si>
  <si>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</si>
  <si>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</si>
  <si>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</si>
  <si>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</si>
  <si>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</si>
  <si>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</si>
  <si>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</si>
  <si>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</si>
  <si>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</si>
  <si>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</si>
  <si>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</si>
  <si>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</si>
  <si>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</si>
  <si>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</si>
  <si>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</si>
  <si>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</si>
  <si>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</si>
  <si>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</si>
  <si>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</si>
  <si>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</si>
  <si>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</si>
  <si>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</si>
  <si>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</si>
  <si>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</si>
  <si>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</si>
  <si>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</si>
  <si>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</si>
  <si>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</si>
  <si>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</si>
  <si>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</si>
  <si>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</si>
  <si>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</si>
  <si>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</si>
  <si>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</si>
  <si>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</si>
  <si>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</si>
  <si>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</si>
  <si>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</si>
  <si>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</si>
  <si>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</si>
  <si>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</si>
  <si>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</si>
  <si>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</si>
  <si>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</si>
  <si>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</si>
  <si>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</si>
  <si>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</si>
  <si>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</si>
  <si>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</si>
  <si>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</si>
  <si>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</si>
  <si>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</si>
  <si>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</si>
  <si>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</si>
  <si>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</si>
  <si>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</si>
  <si>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</si>
  <si>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</si>
  <si>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</si>
  <si>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</si>
  <si>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</si>
  <si>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</si>
  <si>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</si>
  <si>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</si>
  <si>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</si>
  <si>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</si>
  <si>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</si>
  <si>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</si>
  <si>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</si>
  <si>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</si>
  <si>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</si>
  <si>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</si>
  <si>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</si>
  <si>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</si>
  <si>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</si>
  <si>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</si>
  <si>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</si>
  <si>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</si>
  <si>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</si>
  <si>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</si>
  <si>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</si>
  <si>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</si>
  <si>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</si>
  <si>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</si>
  <si>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</si>
  <si>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</si>
  <si>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</si>
  <si>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</si>
  <si>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</si>
  <si>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</si>
  <si>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</si>
  <si>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</si>
  <si>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</si>
  <si>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</si>
  <si>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</si>
  <si>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</si>
  <si>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</si>
  <si>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</si>
  <si>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</si>
  <si>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</si>
  <si>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</si>
  <si>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</si>
  <si>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</si>
  <si>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</si>
  <si>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</si>
  <si>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</si>
  <si>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</si>
  <si>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</si>
  <si>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</si>
  <si>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</si>
  <si>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</si>
  <si>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</si>
  <si>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</si>
  <si>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</si>
  <si>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</si>
  <si>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</si>
  <si>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</si>
  <si>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</si>
  <si>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</si>
  <si>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</si>
  <si>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</si>
  <si>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</si>
  <si>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</si>
  <si>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</si>
  <si>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</si>
  <si>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</si>
  <si>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</si>
  <si>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</si>
  <si>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</si>
  <si>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</si>
  <si>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</si>
  <si>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</si>
  <si>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</si>
  <si>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</si>
  <si>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</si>
  <si>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</si>
  <si>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</si>
  <si>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</si>
  <si>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</si>
  <si>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</si>
  <si>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</si>
  <si>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</si>
  <si>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</si>
  <si>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</si>
  <si>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</si>
  <si>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</si>
  <si>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</si>
  <si>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</si>
  <si>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</si>
  <si>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</si>
  <si>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</si>
  <si>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</si>
  <si>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</si>
  <si>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</si>
  <si>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</si>
  <si>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</si>
  <si>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</si>
  <si>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</si>
  <si>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</si>
  <si>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</si>
  <si>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</si>
  <si>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</si>
  <si>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</si>
  <si>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</si>
  <si>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</si>
  <si>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</si>
  <si>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</si>
  <si>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</si>
  <si>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</si>
  <si>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</si>
  <si>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</si>
  <si>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</si>
  <si>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</si>
  <si>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</si>
  <si>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</si>
  <si>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</si>
  <si>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</si>
  <si>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</si>
  <si>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</si>
  <si>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</si>
  <si>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</si>
  <si>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</si>
  <si>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</si>
  <si>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</si>
  <si>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</si>
  <si>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</si>
  <si>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</si>
  <si>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</si>
  <si>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</si>
  <si>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</si>
  <si>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</si>
  <si>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</si>
  <si>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</si>
  <si>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</si>
  <si>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</si>
  <si>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</si>
  <si>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</si>
  <si>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</si>
  <si>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</si>
  <si>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</si>
  <si>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</si>
  <si>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</si>
  <si>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</si>
  <si>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</si>
  <si>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</si>
  <si>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</si>
  <si>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</si>
  <si>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</si>
  <si>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</si>
  <si>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</si>
  <si>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</si>
  <si>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</si>
  <si>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</si>
  <si>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</si>
  <si>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</si>
  <si>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</si>
  <si>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</si>
  <si>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</si>
  <si>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</si>
  <si>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</si>
  <si>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</si>
  <si>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</si>
  <si>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</si>
  <si>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</si>
  <si>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</si>
  <si>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</si>
  <si>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</si>
  <si>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</si>
  <si>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</si>
  <si>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</si>
  <si>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</si>
  <si>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</si>
  <si>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</si>
  <si>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</si>
  <si>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</si>
  <si>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</si>
  <si>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</si>
  <si>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</si>
  <si>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</si>
  <si>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</si>
  <si>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</si>
  <si>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</si>
  <si>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</si>
  <si>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</si>
  <si>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</si>
  <si>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</si>
  <si>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</si>
  <si>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</si>
  <si>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</si>
  <si>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</si>
  <si>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</si>
  <si>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</si>
  <si>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</si>
  <si>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</si>
  <si>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</si>
  <si>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</si>
  <si>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</si>
  <si>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</si>
  <si>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</si>
  <si>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</si>
  <si>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</si>
  <si>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</si>
  <si>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</si>
  <si>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</si>
  <si>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</si>
  <si>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</si>
  <si>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</si>
  <si>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</si>
  <si>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</si>
  <si>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</si>
  <si>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</si>
  <si>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</si>
  <si>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</si>
  <si>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</si>
  <si>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SAN FELIPE</t>
  </si>
  <si>
    <t>Del 1 de Enero al 30 de Septiembre de 2025</t>
  </si>
  <si>
    <t>LIC. SARAI LEPE MONJARAS</t>
  </si>
  <si>
    <t>C.P. LUZ MARIA ROBLEDO GARCÍA</t>
  </si>
  <si>
    <t xml:space="preserve">PRESIDENTA MUNICIPAL </t>
  </si>
  <si>
    <t>TESORERA MUNICIPAL</t>
  </si>
  <si>
    <t xml:space="preserve">     LIC. SARAI LEPE MONJARAS</t>
  </si>
  <si>
    <t xml:space="preserve">           PRESIDENTA MUNICIPAL </t>
  </si>
  <si>
    <t>correctos y son responsabildiad del emisor.</t>
  </si>
  <si>
    <t xml:space="preserve">Bajo protesta de decir verdad declaramos que los Estados Financieros y sus notas, son razonablemente </t>
  </si>
  <si>
    <t>correctos  y son responsabilidad del emisor.</t>
  </si>
  <si>
    <t xml:space="preserve">   LIC. SARAI LEPE MONJARAS                                        C.P. LUZ MARIA ROBLEDO GARCIA                                    </t>
  </si>
  <si>
    <t xml:space="preserve">          PRESIDENTA MUNICIPAL                                                 TESORERA MUNICIPAL </t>
  </si>
  <si>
    <t xml:space="preserve">    LIC. SARAI LEPE MONJARAS                                        C.P. LUZ MARIA ROBLEDO GARCIA</t>
  </si>
  <si>
    <t xml:space="preserve">          PRESIDENTA MUNICIPAL                                                     TESORERA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</si>
</sst>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horizontal="left" vertical="top"/>
      <protection locked="0"/>
    </xf>
    <xf numFmtId="0" fontId="8" fillId="0" borderId="0" xfId="8" applyFont="1" applyAlignment="1">
      <alignment horizontal="center"/>
    </xf>
    <xf numFmtId="0" fontId="1" fillId="0" borderId="0" xfId="3" applyFont="1" applyAlignment="1" applyProtection="1">
      <alignment horizontal="center" vertical="top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9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2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center" vertical="top"/>
      <protection locked="0"/>
    </xf>
    <xf numFmtId="0" fontId="2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0" borderId="0" xfId="3" applyFont="1" applyAlignment="1" applyProtection="1">
      <alignment horizontal="center" vertical="top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9" fillId="0" borderId="0" xfId="9" applyFont="1" applyAlignment="1">
      <alignment horizontal="center"/>
    </xf>
    <xf numFmtId="0" fontId="8" fillId="3" borderId="0" xfId="9" applyFont="1" applyFill="1" applyAlignment="1">
      <alignment horizontal="center" vertical="center"/>
    </xf>
    <xf numFmtId="0" fontId="8" fillId="0" borderId="0" xfId="9" applyFont="1" applyAlignment="1">
      <alignment horizont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96">
    <cellStyle name="Hipervínculo" xfId="11" builtinId="8"/>
    <cellStyle name="Hipervínculo 2" xfId="23"/>
    <cellStyle name="Millares" xfId="18" builtinId="3"/>
    <cellStyle name="Millares 2" xfId="1"/>
    <cellStyle name="Millares 2 2" xfId="15"/>
    <cellStyle name="Millares 2 2 2" xfId="39"/>
    <cellStyle name="Millares 2 2 2 2" xfId="76"/>
    <cellStyle name="Millares 2 2 3" xfId="53"/>
    <cellStyle name="Millares 2 2 4" xfId="62"/>
    <cellStyle name="Millares 2 2 5" xfId="91"/>
    <cellStyle name="Millares 2 2 6" xfId="25"/>
    <cellStyle name="Millares 2 3" xfId="16"/>
    <cellStyle name="Millares 2 3 2" xfId="40"/>
    <cellStyle name="Millares 2 3 2 2" xfId="77"/>
    <cellStyle name="Millares 2 3 3" xfId="54"/>
    <cellStyle name="Millares 2 3 4" xfId="63"/>
    <cellStyle name="Millares 2 3 5" xfId="92"/>
    <cellStyle name="Millares 2 3 6" xfId="26"/>
    <cellStyle name="Millares 2 4" xfId="31"/>
    <cellStyle name="Millares 2 4 2" xfId="68"/>
    <cellStyle name="Millares 2 5" xfId="45"/>
    <cellStyle name="Millares 2 6" xfId="60"/>
    <cellStyle name="Millares 2 7" xfId="83"/>
    <cellStyle name="Millares 2 8" xfId="22"/>
    <cellStyle name="Millares 3" xfId="19"/>
    <cellStyle name="Millares 3 2" xfId="43"/>
    <cellStyle name="Millares 3 2 2" xfId="80"/>
    <cellStyle name="Millares 3 3" xfId="57"/>
    <cellStyle name="Millares 3 4" xfId="66"/>
    <cellStyle name="Millares 3 5" xfId="95"/>
    <cellStyle name="Millares 3 6" xfId="29"/>
    <cellStyle name="Millares 4" xfId="17"/>
    <cellStyle name="Millares 4 2" xfId="41"/>
    <cellStyle name="Millares 4 2 2" xfId="78"/>
    <cellStyle name="Millares 4 3" xfId="55"/>
    <cellStyle name="Millares 4 4" xfId="64"/>
    <cellStyle name="Millares 4 5" xfId="93"/>
    <cellStyle name="Millares 4 6" xfId="27"/>
    <cellStyle name="Millares 5" xfId="28"/>
    <cellStyle name="Millares 5 2" xfId="65"/>
    <cellStyle name="Millares 6" xfId="42"/>
    <cellStyle name="Millares 6 2" xfId="79"/>
    <cellStyle name="Millares 7" xfId="56"/>
    <cellStyle name="Millares 8" xfId="94"/>
    <cellStyle name="Normal" xfId="0" builtinId="0"/>
    <cellStyle name="Normal 10" xfId="82"/>
    <cellStyle name="Normal 11" xfId="20"/>
    <cellStyle name="Normal 2" xfId="2"/>
    <cellStyle name="Normal 2 2" xfId="3"/>
    <cellStyle name="Normal 2 3" xfId="9"/>
    <cellStyle name="Normal 2 4" xfId="32"/>
    <cellStyle name="Normal 2 4 2" xfId="69"/>
    <cellStyle name="Normal 2 5" xfId="46"/>
    <cellStyle name="Normal 2 6" xfId="84"/>
    <cellStyle name="Normal 3" xfId="8"/>
    <cellStyle name="Normal 3 2" xfId="10"/>
    <cellStyle name="Normal 3 2 2" xfId="13"/>
    <cellStyle name="Normal 3 2 2 2" xfId="37"/>
    <cellStyle name="Normal 3 2 2 2 2" xfId="74"/>
    <cellStyle name="Normal 3 2 2 3" xfId="51"/>
    <cellStyle name="Normal 3 2 2 4" xfId="89"/>
    <cellStyle name="Normal 3 2 3" xfId="36"/>
    <cellStyle name="Normal 3 2 3 2" xfId="73"/>
    <cellStyle name="Normal 3 2 4" xfId="50"/>
    <cellStyle name="Normal 3 2 5" xfId="88"/>
    <cellStyle name="Normal 3 3" xfId="12"/>
    <cellStyle name="Normal 4" xfId="4"/>
    <cellStyle name="Normal 5" xfId="5"/>
    <cellStyle name="Normal 5 2" xfId="33"/>
    <cellStyle name="Normal 5 2 2" xfId="70"/>
    <cellStyle name="Normal 5 3" xfId="47"/>
    <cellStyle name="Normal 5 4" xfId="85"/>
    <cellStyle name="Normal 56" xfId="6"/>
    <cellStyle name="Normal 56 2" xfId="34"/>
    <cellStyle name="Normal 56 2 2" xfId="71"/>
    <cellStyle name="Normal 56 3" xfId="48"/>
    <cellStyle name="Normal 56 4" xfId="86"/>
    <cellStyle name="Normal 6" xfId="21"/>
    <cellStyle name="Normal 6 2" xfId="59"/>
    <cellStyle name="Normal 7" xfId="30"/>
    <cellStyle name="Normal 7 2" xfId="67"/>
    <cellStyle name="Normal 8" xfId="44"/>
    <cellStyle name="Normal 9" xfId="58"/>
    <cellStyle name="Normal 9 2" xfId="81"/>
    <cellStyle name="Porcentaje" xfId="14" builtinId="5"/>
    <cellStyle name="Porcentaje 2" xfId="7"/>
    <cellStyle name="Porcentaje 2 2" xfId="35"/>
    <cellStyle name="Porcentaje 2 2 2" xfId="72"/>
    <cellStyle name="Porcentaje 2 3" xfId="49"/>
    <cellStyle name="Porcentaje 2 4" xfId="87"/>
    <cellStyle name="Porcentaje 3" xfId="24"/>
    <cellStyle name="Porcentaje 3 2" xfId="61"/>
    <cellStyle name="Porcentaje 4" xfId="38"/>
    <cellStyle name="Porcentaje 4 2" xfId="75"/>
    <cellStyle name="Porcentaje 5" xfId="52"/>
    <cellStyle name="Porcentaje 6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9"/>
  <sheetViews>
    <sheetView zoomScaleNormal="100" zoomScaleSheetLayoutView="100" workbookViewId="0">
      <pane ySplit="5" topLeftCell="A27" activePane="bottomLeft" state="frozen"/>
      <selection activeCell="A14" sqref="A14:B14"/>
      <selection pane="bottomLeft" sqref="A1:F50"/>
    </sheetView>
  </sheetViews>
  <sheetFormatPr baseColWidth="10" defaultColWidth="12.88671875" defaultRowHeight="10.199999999999999" x14ac:dyDescent="0.2"/>
  <cols>
    <col min="1" max="1" width="14.554687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350000000000001" customHeight="1" x14ac:dyDescent="0.2">
      <c r="A1" s="178" t="s">
        <v>596</v>
      </c>
      <c r="B1" s="179"/>
      <c r="C1" s="104" t="s">
        <v>495</v>
      </c>
      <c r="D1" s="105">
        <v>2025</v>
      </c>
    </row>
    <row r="2" spans="1:4" ht="16.350000000000001" customHeight="1" x14ac:dyDescent="0.2">
      <c r="A2" s="180" t="s">
        <v>494</v>
      </c>
      <c r="B2" s="181"/>
      <c r="C2" s="10" t="s">
        <v>496</v>
      </c>
      <c r="D2" s="106" t="s">
        <v>501</v>
      </c>
    </row>
    <row r="3" spans="1:4" ht="16.350000000000001" customHeight="1" x14ac:dyDescent="0.2">
      <c r="A3" s="182" t="s">
        <v>597</v>
      </c>
      <c r="B3" s="183"/>
      <c r="C3" s="10" t="s">
        <v>497</v>
      </c>
      <c r="D3" s="107">
        <v>3</v>
      </c>
    </row>
    <row r="4" spans="1:4" ht="16.350000000000001" customHeight="1" x14ac:dyDescent="0.2">
      <c r="A4" s="184" t="s">
        <v>516</v>
      </c>
      <c r="B4" s="185"/>
      <c r="C4" s="185"/>
      <c r="D4" s="186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6" x14ac:dyDescent="0.2">
      <c r="A33" s="4"/>
      <c r="B33" s="7"/>
    </row>
    <row r="34" spans="1:6" x14ac:dyDescent="0.2">
      <c r="A34" s="4"/>
      <c r="B34" s="6"/>
    </row>
    <row r="35" spans="1:6" x14ac:dyDescent="0.2">
      <c r="A35" s="35" t="s">
        <v>36</v>
      </c>
      <c r="B35" s="36" t="s">
        <v>31</v>
      </c>
    </row>
    <row r="36" spans="1:6" x14ac:dyDescent="0.2">
      <c r="A36" s="35" t="s">
        <v>37</v>
      </c>
      <c r="B36" s="36" t="s">
        <v>32</v>
      </c>
    </row>
    <row r="37" spans="1:6" x14ac:dyDescent="0.2">
      <c r="A37" s="4"/>
      <c r="B37" s="7"/>
    </row>
    <row r="38" spans="1:6" x14ac:dyDescent="0.2">
      <c r="A38" s="4"/>
      <c r="B38" s="5" t="s">
        <v>34</v>
      </c>
    </row>
    <row r="39" spans="1:6" x14ac:dyDescent="0.2">
      <c r="A39" s="4" t="s">
        <v>35</v>
      </c>
      <c r="B39" s="36" t="s">
        <v>28</v>
      </c>
    </row>
    <row r="40" spans="1:6" x14ac:dyDescent="0.2">
      <c r="A40" s="4"/>
      <c r="B40" s="36" t="s">
        <v>517</v>
      </c>
    </row>
    <row r="41" spans="1:6" x14ac:dyDescent="0.2">
      <c r="A41" s="4"/>
      <c r="B41" s="36" t="s">
        <v>549</v>
      </c>
    </row>
    <row r="42" spans="1:6" x14ac:dyDescent="0.2">
      <c r="A42" s="4"/>
      <c r="B42" s="36" t="s">
        <v>550</v>
      </c>
    </row>
    <row r="43" spans="1:6" ht="10.8" thickBot="1" x14ac:dyDescent="0.25">
      <c r="A43" s="8"/>
      <c r="B43" s="9"/>
    </row>
    <row r="45" spans="1:6" x14ac:dyDescent="0.2">
      <c r="A45" s="1" t="s">
        <v>518</v>
      </c>
    </row>
    <row r="48" spans="1:6" x14ac:dyDescent="0.2">
      <c r="B48" s="162" t="s">
        <v>598</v>
      </c>
      <c r="C48" s="162"/>
      <c r="D48" s="162"/>
      <c r="E48" s="187" t="s">
        <v>599</v>
      </c>
      <c r="F48" s="187"/>
    </row>
    <row r="49" spans="2:6" x14ac:dyDescent="0.2">
      <c r="B49" s="164" t="s">
        <v>600</v>
      </c>
      <c r="C49" s="163"/>
      <c r="D49" s="163"/>
      <c r="E49" s="177" t="s">
        <v>601</v>
      </c>
      <c r="F49" s="177"/>
    </row>
  </sheetData>
  <sheetProtection formatCells="0" formatColumns="0" formatRows="0" autoFilter="0" pivotTables="0"/>
  <mergeCells count="6">
    <mergeCell ref="E49:F49"/>
    <mergeCell ref="A1:B1"/>
    <mergeCell ref="A2:B2"/>
    <mergeCell ref="A3:B3"/>
    <mergeCell ref="A4:D4"/>
    <mergeCell ref="E48:F48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view="pageBreakPreview" topLeftCell="A179" zoomScale="90" zoomScaleNormal="100" zoomScaleSheetLayoutView="90" workbookViewId="0">
      <selection sqref="A1:F219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5546875" style="14" customWidth="1"/>
    <col min="5" max="5" width="15.33203125" style="14" customWidth="1"/>
    <col min="6" max="16384" width="9.109375" style="14"/>
  </cols>
  <sheetData>
    <row r="1" spans="1:5" s="19" customFormat="1" ht="18.899999999999999" customHeight="1" x14ac:dyDescent="0.3">
      <c r="A1" s="181" t="s">
        <v>596</v>
      </c>
      <c r="B1" s="181"/>
      <c r="C1" s="181"/>
      <c r="D1" s="10" t="s">
        <v>498</v>
      </c>
      <c r="E1" s="18">
        <v>2025</v>
      </c>
    </row>
    <row r="2" spans="1:5" s="11" customFormat="1" ht="18.899999999999999" customHeight="1" x14ac:dyDescent="0.3">
      <c r="A2" s="181" t="s">
        <v>503</v>
      </c>
      <c r="B2" s="181"/>
      <c r="C2" s="181"/>
      <c r="D2" s="10" t="s">
        <v>499</v>
      </c>
      <c r="E2" s="18" t="s">
        <v>501</v>
      </c>
    </row>
    <row r="3" spans="1:5" s="11" customFormat="1" ht="18.899999999999999" customHeight="1" x14ac:dyDescent="0.3">
      <c r="A3" s="181" t="s">
        <v>597</v>
      </c>
      <c r="B3" s="181"/>
      <c r="C3" s="181"/>
      <c r="D3" s="10" t="s">
        <v>500</v>
      </c>
      <c r="E3" s="18">
        <v>3</v>
      </c>
    </row>
    <row r="4" spans="1:5" s="11" customFormat="1" ht="18.899999999999999" customHeight="1" x14ac:dyDescent="0.3">
      <c r="A4" s="181" t="s">
        <v>516</v>
      </c>
      <c r="B4" s="181"/>
      <c r="C4" s="181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426863763.62000006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59410450.490000002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28435225.91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26581892.899999999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10109.5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1843223.51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13023532.48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12936714.42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86818.06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14478767.15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14478767.15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3472924.95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2275467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34131.870000000003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732248.88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431077.2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2">
        <v>0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1">
        <f>+C58+C64</f>
        <v>367453313.13000005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1">
        <f>SUM(C59:C63)</f>
        <v>356030982.76000005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150884431.46000001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202061739.78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824470.92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2260340.6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11422330.369999999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11422330.369999999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195659692.78000003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162219778.19000003</v>
      </c>
      <c r="D95" s="112">
        <f>C95/$C$94</f>
        <v>0.82909144895980247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97130757.270000011</v>
      </c>
      <c r="D96" s="112">
        <f t="shared" ref="D96:D159" si="0">C96/$C$94</f>
        <v>0.49642701514007764</v>
      </c>
      <c r="E96" s="41"/>
    </row>
    <row r="97" spans="1:5" x14ac:dyDescent="0.2">
      <c r="A97" s="43">
        <v>5111</v>
      </c>
      <c r="B97" s="41" t="s">
        <v>280</v>
      </c>
      <c r="C97" s="142">
        <v>64445899.130000003</v>
      </c>
      <c r="D97" s="44">
        <f t="shared" si="0"/>
        <v>0.32937749320941151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1240688.99</v>
      </c>
      <c r="D99" s="44">
        <f t="shared" si="0"/>
        <v>6.3410555969493016E-3</v>
      </c>
      <c r="E99" s="41"/>
    </row>
    <row r="100" spans="1:5" x14ac:dyDescent="0.2">
      <c r="A100" s="43">
        <v>5114</v>
      </c>
      <c r="B100" s="41" t="s">
        <v>283</v>
      </c>
      <c r="C100" s="142">
        <v>18250023.170000002</v>
      </c>
      <c r="D100" s="44">
        <f t="shared" si="0"/>
        <v>9.3274311692395154E-2</v>
      </c>
      <c r="E100" s="41"/>
    </row>
    <row r="101" spans="1:5" x14ac:dyDescent="0.2">
      <c r="A101" s="43">
        <v>5115</v>
      </c>
      <c r="B101" s="41" t="s">
        <v>284</v>
      </c>
      <c r="C101" s="142">
        <v>10865727.140000001</v>
      </c>
      <c r="D101" s="44">
        <f t="shared" si="0"/>
        <v>5.5533804564527431E-2</v>
      </c>
      <c r="E101" s="41"/>
    </row>
    <row r="102" spans="1:5" x14ac:dyDescent="0.2">
      <c r="A102" s="43">
        <v>5116</v>
      </c>
      <c r="B102" s="41" t="s">
        <v>285</v>
      </c>
      <c r="C102" s="142">
        <v>2328418.84</v>
      </c>
      <c r="D102" s="44">
        <f t="shared" si="0"/>
        <v>1.1900350076794184E-2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20474030.300000004</v>
      </c>
      <c r="D103" s="112">
        <f t="shared" si="0"/>
        <v>0.10464102242571252</v>
      </c>
      <c r="E103" s="41"/>
    </row>
    <row r="104" spans="1:5" x14ac:dyDescent="0.2">
      <c r="A104" s="43">
        <v>5121</v>
      </c>
      <c r="B104" s="41" t="s">
        <v>287</v>
      </c>
      <c r="C104" s="142">
        <v>1755919.81</v>
      </c>
      <c r="D104" s="44">
        <f t="shared" si="0"/>
        <v>8.9743563687098207E-3</v>
      </c>
      <c r="E104" s="41"/>
    </row>
    <row r="105" spans="1:5" x14ac:dyDescent="0.2">
      <c r="A105" s="43">
        <v>5122</v>
      </c>
      <c r="B105" s="41" t="s">
        <v>288</v>
      </c>
      <c r="C105" s="142">
        <v>254659.75</v>
      </c>
      <c r="D105" s="44">
        <f t="shared" si="0"/>
        <v>1.3015442597384618E-3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946013.32</v>
      </c>
      <c r="D107" s="44">
        <f t="shared" si="0"/>
        <v>4.8349933834542936E-3</v>
      </c>
      <c r="E107" s="41"/>
    </row>
    <row r="108" spans="1:5" x14ac:dyDescent="0.2">
      <c r="A108" s="43">
        <v>5125</v>
      </c>
      <c r="B108" s="41" t="s">
        <v>291</v>
      </c>
      <c r="C108" s="142">
        <v>141911.20000000001</v>
      </c>
      <c r="D108" s="44">
        <f t="shared" si="0"/>
        <v>7.2529603815521223E-4</v>
      </c>
      <c r="E108" s="41"/>
    </row>
    <row r="109" spans="1:5" x14ac:dyDescent="0.2">
      <c r="A109" s="43">
        <v>5126</v>
      </c>
      <c r="B109" s="41" t="s">
        <v>292</v>
      </c>
      <c r="C109" s="142">
        <v>14145874.119999999</v>
      </c>
      <c r="D109" s="44">
        <f t="shared" si="0"/>
        <v>7.2298355982320969E-2</v>
      </c>
      <c r="E109" s="41"/>
    </row>
    <row r="110" spans="1:5" x14ac:dyDescent="0.2">
      <c r="A110" s="43">
        <v>5127</v>
      </c>
      <c r="B110" s="41" t="s">
        <v>293</v>
      </c>
      <c r="C110" s="142">
        <v>221022.67</v>
      </c>
      <c r="D110" s="44">
        <f t="shared" si="0"/>
        <v>1.1296280131059908E-3</v>
      </c>
      <c r="E110" s="41"/>
    </row>
    <row r="111" spans="1:5" x14ac:dyDescent="0.2">
      <c r="A111" s="43">
        <v>5128</v>
      </c>
      <c r="B111" s="41" t="s">
        <v>294</v>
      </c>
      <c r="C111" s="142">
        <v>199113.44</v>
      </c>
      <c r="D111" s="44">
        <f t="shared" si="0"/>
        <v>1.0176518074363091E-3</v>
      </c>
      <c r="E111" s="41"/>
    </row>
    <row r="112" spans="1:5" x14ac:dyDescent="0.2">
      <c r="A112" s="43">
        <v>5129</v>
      </c>
      <c r="B112" s="41" t="s">
        <v>295</v>
      </c>
      <c r="C112" s="142">
        <v>2809515.99</v>
      </c>
      <c r="D112" s="44">
        <f t="shared" si="0"/>
        <v>1.4359196572791428E-2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44614990.620000005</v>
      </c>
      <c r="D113" s="112">
        <f t="shared" si="0"/>
        <v>0.2280234113940123</v>
      </c>
      <c r="E113" s="41"/>
    </row>
    <row r="114" spans="1:5" x14ac:dyDescent="0.2">
      <c r="A114" s="43">
        <v>5131</v>
      </c>
      <c r="B114" s="41" t="s">
        <v>297</v>
      </c>
      <c r="C114" s="142">
        <v>20166318.460000001</v>
      </c>
      <c r="D114" s="44">
        <f t="shared" si="0"/>
        <v>0.10306833345933458</v>
      </c>
      <c r="E114" s="41"/>
    </row>
    <row r="115" spans="1:5" x14ac:dyDescent="0.2">
      <c r="A115" s="43">
        <v>5132</v>
      </c>
      <c r="B115" s="41" t="s">
        <v>298</v>
      </c>
      <c r="C115" s="142">
        <v>1977538.22</v>
      </c>
      <c r="D115" s="44">
        <f t="shared" si="0"/>
        <v>1.0107029158139106E-2</v>
      </c>
      <c r="E115" s="41"/>
    </row>
    <row r="116" spans="1:5" x14ac:dyDescent="0.2">
      <c r="A116" s="43">
        <v>5133</v>
      </c>
      <c r="B116" s="41" t="s">
        <v>299</v>
      </c>
      <c r="C116" s="142">
        <v>4423747.96</v>
      </c>
      <c r="D116" s="44">
        <f t="shared" si="0"/>
        <v>2.2609398477253396E-2</v>
      </c>
      <c r="E116" s="41"/>
    </row>
    <row r="117" spans="1:5" x14ac:dyDescent="0.2">
      <c r="A117" s="43">
        <v>5134</v>
      </c>
      <c r="B117" s="41" t="s">
        <v>300</v>
      </c>
      <c r="C117" s="142">
        <v>3054731.98</v>
      </c>
      <c r="D117" s="44">
        <f t="shared" si="0"/>
        <v>1.5612474580723909E-2</v>
      </c>
      <c r="E117" s="41"/>
    </row>
    <row r="118" spans="1:5" x14ac:dyDescent="0.2">
      <c r="A118" s="43">
        <v>5135</v>
      </c>
      <c r="B118" s="41" t="s">
        <v>301</v>
      </c>
      <c r="C118" s="142">
        <v>1288644.05</v>
      </c>
      <c r="D118" s="44">
        <f t="shared" si="0"/>
        <v>6.5861498180361184E-3</v>
      </c>
      <c r="E118" s="41"/>
    </row>
    <row r="119" spans="1:5" x14ac:dyDescent="0.2">
      <c r="A119" s="43">
        <v>5136</v>
      </c>
      <c r="B119" s="41" t="s">
        <v>302</v>
      </c>
      <c r="C119" s="142">
        <v>163951.91</v>
      </c>
      <c r="D119" s="44">
        <f t="shared" si="0"/>
        <v>8.3794422688963184E-4</v>
      </c>
      <c r="E119" s="41"/>
    </row>
    <row r="120" spans="1:5" x14ac:dyDescent="0.2">
      <c r="A120" s="43">
        <v>5137</v>
      </c>
      <c r="B120" s="41" t="s">
        <v>303</v>
      </c>
      <c r="C120" s="142">
        <v>34503.599999999999</v>
      </c>
      <c r="D120" s="44">
        <f t="shared" si="0"/>
        <v>1.763449564381964E-4</v>
      </c>
      <c r="E120" s="41"/>
    </row>
    <row r="121" spans="1:5" x14ac:dyDescent="0.2">
      <c r="A121" s="43">
        <v>5138</v>
      </c>
      <c r="B121" s="41" t="s">
        <v>304</v>
      </c>
      <c r="C121" s="142">
        <v>8856943.5199999996</v>
      </c>
      <c r="D121" s="44">
        <f t="shared" si="0"/>
        <v>4.5267082832225219E-2</v>
      </c>
      <c r="E121" s="41"/>
    </row>
    <row r="122" spans="1:5" x14ac:dyDescent="0.2">
      <c r="A122" s="43">
        <v>5139</v>
      </c>
      <c r="B122" s="41" t="s">
        <v>305</v>
      </c>
      <c r="C122" s="142">
        <v>4648610.92</v>
      </c>
      <c r="D122" s="44">
        <f t="shared" si="0"/>
        <v>2.3758653884972124E-2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31154914.59</v>
      </c>
      <c r="D123" s="112">
        <f t="shared" si="0"/>
        <v>0.15923011095101033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13988623.720000001</v>
      </c>
      <c r="D124" s="112">
        <f t="shared" si="0"/>
        <v>7.1494662601401623E-2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13988623.720000001</v>
      </c>
      <c r="D126" s="44">
        <f t="shared" si="0"/>
        <v>7.1494662601401623E-2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3601347</v>
      </c>
      <c r="D130" s="112">
        <f t="shared" si="0"/>
        <v>1.8406177321607872E-2</v>
      </c>
      <c r="E130" s="41"/>
    </row>
    <row r="131" spans="1:5" x14ac:dyDescent="0.2">
      <c r="A131" s="43">
        <v>5231</v>
      </c>
      <c r="B131" s="41" t="s">
        <v>313</v>
      </c>
      <c r="C131" s="142">
        <v>3601347</v>
      </c>
      <c r="D131" s="44">
        <f t="shared" si="0"/>
        <v>1.8406177321607872E-2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6415692.7999999998</v>
      </c>
      <c r="D133" s="112">
        <f t="shared" si="0"/>
        <v>3.2790058641325844E-2</v>
      </c>
      <c r="E133" s="41"/>
    </row>
    <row r="134" spans="1:5" x14ac:dyDescent="0.2">
      <c r="A134" s="43">
        <v>5241</v>
      </c>
      <c r="B134" s="41" t="s">
        <v>315</v>
      </c>
      <c r="C134" s="142">
        <v>5297342.8</v>
      </c>
      <c r="D134" s="44">
        <f t="shared" si="0"/>
        <v>2.7074267186733947E-2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367200</v>
      </c>
      <c r="D136" s="44">
        <f t="shared" si="0"/>
        <v>1.8767278777897299E-3</v>
      </c>
      <c r="E136" s="41"/>
    </row>
    <row r="137" spans="1:5" x14ac:dyDescent="0.2">
      <c r="A137" s="43">
        <v>5244</v>
      </c>
      <c r="B137" s="41" t="s">
        <v>318</v>
      </c>
      <c r="C137" s="142">
        <v>751150</v>
      </c>
      <c r="D137" s="44">
        <f t="shared" si="0"/>
        <v>3.8390635768021666E-3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7149251.0700000003</v>
      </c>
      <c r="D138" s="112">
        <f t="shared" si="0"/>
        <v>3.6539212386674992E-2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7149251.0700000003</v>
      </c>
      <c r="D140" s="44">
        <f t="shared" si="0"/>
        <v>3.6539212386674992E-2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2285000</v>
      </c>
      <c r="D156" s="112">
        <f t="shared" si="0"/>
        <v>1.167844008918718E-2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2285000</v>
      </c>
      <c r="D163" s="112">
        <f t="shared" si="1"/>
        <v>1.167844008918718E-2</v>
      </c>
      <c r="E163" s="41"/>
    </row>
    <row r="164" spans="1:5" x14ac:dyDescent="0.2">
      <c r="A164" s="43">
        <v>5331</v>
      </c>
      <c r="B164" s="41" t="s">
        <v>341</v>
      </c>
      <c r="C164" s="142">
        <v>2285000</v>
      </c>
      <c r="D164" s="44">
        <f t="shared" si="1"/>
        <v>1.167844008918718E-2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6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6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6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6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6" x14ac:dyDescent="0.2">
      <c r="C213" s="144"/>
    </row>
    <row r="214" spans="1:6" x14ac:dyDescent="0.2">
      <c r="B214" s="14" t="s">
        <v>518</v>
      </c>
    </row>
    <row r="218" spans="1:6" x14ac:dyDescent="0.2">
      <c r="B218" s="166" t="s">
        <v>598</v>
      </c>
      <c r="C218" s="187" t="s">
        <v>599</v>
      </c>
      <c r="D218" s="187"/>
      <c r="E218" s="187"/>
      <c r="F218" s="187"/>
    </row>
    <row r="219" spans="1:6" x14ac:dyDescent="0.2">
      <c r="B219" s="167" t="s">
        <v>600</v>
      </c>
      <c r="C219" s="177" t="s">
        <v>601</v>
      </c>
      <c r="D219" s="177"/>
      <c r="E219" s="177"/>
      <c r="F219" s="177"/>
    </row>
  </sheetData>
  <sheetProtection formatCells="0" formatColumns="0" formatRows="0" insertColumns="0" insertRows="0" insertHyperlinks="0" deleteColumns="0" deleteRows="0" sort="0" autoFilter="0" pivotTables="0"/>
  <mergeCells count="8">
    <mergeCell ref="E219:F219"/>
    <mergeCell ref="A1:C1"/>
    <mergeCell ref="A2:C2"/>
    <mergeCell ref="A3:C3"/>
    <mergeCell ref="A4:C4"/>
    <mergeCell ref="E218:F218"/>
    <mergeCell ref="C218:D218"/>
    <mergeCell ref="C219:D219"/>
  </mergeCells>
  <printOptions horizontalCentered="1" gridLines="1"/>
  <pageMargins left="0.70866141732283472" right="0.70866141732283472" top="0.74803149606299213" bottom="0.74803149606299213" header="0.31496062992125984" footer="0.31496062992125984"/>
  <pageSetup scale="57" orientation="portrait" r:id="rId1"/>
  <rowBreaks count="1" manualBreakCount="1"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view="pageBreakPreview" topLeftCell="C157" zoomScale="80" zoomScaleNormal="60" zoomScaleSheetLayoutView="80" workbookViewId="0">
      <selection sqref="A1:J179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5546875" style="14" customWidth="1"/>
    <col min="8" max="8" width="26" style="14" customWidth="1"/>
    <col min="9" max="9" width="27.109375" style="14" customWidth="1"/>
    <col min="10" max="10" width="22.109375" style="14" customWidth="1"/>
    <col min="11" max="16384" width="9.109375" style="14"/>
  </cols>
  <sheetData>
    <row r="1" spans="1:8" s="11" customFormat="1" ht="18.899999999999999" customHeight="1" x14ac:dyDescent="0.3">
      <c r="A1" s="188" t="s">
        <v>596</v>
      </c>
      <c r="B1" s="189"/>
      <c r="C1" s="189"/>
      <c r="D1" s="189"/>
      <c r="E1" s="189"/>
      <c r="F1" s="189"/>
      <c r="G1" s="10" t="s">
        <v>498</v>
      </c>
      <c r="H1" s="18">
        <v>2025</v>
      </c>
    </row>
    <row r="2" spans="1:8" s="11" customFormat="1" ht="18.899999999999999" customHeight="1" x14ac:dyDescent="0.3">
      <c r="A2" s="188" t="s">
        <v>502</v>
      </c>
      <c r="B2" s="189"/>
      <c r="C2" s="189"/>
      <c r="D2" s="189"/>
      <c r="E2" s="189"/>
      <c r="F2" s="189"/>
      <c r="G2" s="10" t="s">
        <v>499</v>
      </c>
      <c r="H2" s="18" t="s">
        <v>501</v>
      </c>
    </row>
    <row r="3" spans="1:8" s="11" customFormat="1" ht="18.899999999999999" customHeight="1" x14ac:dyDescent="0.3">
      <c r="A3" s="188" t="s">
        <v>597</v>
      </c>
      <c r="B3" s="189"/>
      <c r="C3" s="189"/>
      <c r="D3" s="189"/>
      <c r="E3" s="189"/>
      <c r="F3" s="189"/>
      <c r="G3" s="10" t="s">
        <v>500</v>
      </c>
      <c r="H3" s="18">
        <v>3</v>
      </c>
    </row>
    <row r="4" spans="1:8" s="11" customFormat="1" ht="18.899999999999999" customHeight="1" x14ac:dyDescent="0.3">
      <c r="A4" s="188" t="s">
        <v>516</v>
      </c>
      <c r="B4" s="189"/>
      <c r="C4" s="189"/>
      <c r="D4" s="189"/>
      <c r="E4" s="189"/>
      <c r="F4" s="189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72895477.790000007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-133.52000000000001</v>
      </c>
      <c r="D15" s="144">
        <v>-133.52000000000001</v>
      </c>
      <c r="E15" s="144">
        <v>-133.16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188411.76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4184320.05</v>
      </c>
      <c r="D20" s="144">
        <v>4184320.05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18500</v>
      </c>
      <c r="D21" s="144">
        <v>18500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515781.55</v>
      </c>
      <c r="D23" s="144">
        <v>515781.55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4225569.4400000004</v>
      </c>
      <c r="D24" s="144">
        <v>4225569.4400000004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380705.34</v>
      </c>
      <c r="D25" s="144">
        <v>380705.34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29192995.539999999</v>
      </c>
      <c r="D27" s="144">
        <v>29192995.539999999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692892438.16000009</v>
      </c>
      <c r="D56" s="144">
        <f>SUM(D57:D63)</f>
        <v>0</v>
      </c>
      <c r="E56" s="144">
        <f>SUM(E57:E63)</f>
        <v>15640782.220000001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112291497.88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38433753.219999999</v>
      </c>
      <c r="D59" s="144">
        <v>0</v>
      </c>
      <c r="E59" s="144">
        <v>15640782.220000001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524286550.38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14173439.82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3707196.86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129588532</v>
      </c>
      <c r="D64" s="144">
        <f t="shared" ref="D64:E64" si="0">SUM(D65:D72)</f>
        <v>0</v>
      </c>
      <c r="E64" s="144">
        <f t="shared" si="0"/>
        <v>80964268.989999995</v>
      </c>
    </row>
    <row r="65" spans="1:9" x14ac:dyDescent="0.2">
      <c r="A65" s="16">
        <v>1241</v>
      </c>
      <c r="B65" s="14" t="s">
        <v>158</v>
      </c>
      <c r="C65" s="144">
        <v>16212041.91</v>
      </c>
      <c r="D65" s="144">
        <v>0</v>
      </c>
      <c r="E65" s="144">
        <v>10159696.699999999</v>
      </c>
    </row>
    <row r="66" spans="1:9" x14ac:dyDescent="0.2">
      <c r="A66" s="16">
        <v>1242</v>
      </c>
      <c r="B66" s="14" t="s">
        <v>159</v>
      </c>
      <c r="C66" s="144">
        <v>3076775</v>
      </c>
      <c r="D66" s="144">
        <v>0</v>
      </c>
      <c r="E66" s="144">
        <v>2173403.63</v>
      </c>
    </row>
    <row r="67" spans="1:9" x14ac:dyDescent="0.2">
      <c r="A67" s="16">
        <v>1243</v>
      </c>
      <c r="B67" s="14" t="s">
        <v>160</v>
      </c>
      <c r="C67" s="144">
        <v>610475.01</v>
      </c>
      <c r="D67" s="144">
        <v>0</v>
      </c>
      <c r="E67" s="144">
        <v>232915.71</v>
      </c>
    </row>
    <row r="68" spans="1:9" x14ac:dyDescent="0.2">
      <c r="A68" s="16">
        <v>1244</v>
      </c>
      <c r="B68" s="14" t="s">
        <v>161</v>
      </c>
      <c r="C68" s="144">
        <v>85050624.159999996</v>
      </c>
      <c r="D68" s="144">
        <v>0</v>
      </c>
      <c r="E68" s="144">
        <v>58076641.020000003</v>
      </c>
    </row>
    <row r="69" spans="1:9" x14ac:dyDescent="0.2">
      <c r="A69" s="16">
        <v>1245</v>
      </c>
      <c r="B69" s="14" t="s">
        <v>162</v>
      </c>
      <c r="C69" s="144">
        <v>1793075.22</v>
      </c>
      <c r="D69" s="144">
        <v>0</v>
      </c>
      <c r="E69" s="144">
        <v>1074551.74</v>
      </c>
    </row>
    <row r="70" spans="1:9" x14ac:dyDescent="0.2">
      <c r="A70" s="16">
        <v>1246</v>
      </c>
      <c r="B70" s="14" t="s">
        <v>163</v>
      </c>
      <c r="C70" s="144">
        <v>21583546.539999999</v>
      </c>
      <c r="D70" s="144">
        <v>0</v>
      </c>
      <c r="E70" s="144">
        <v>8275960.1900000004</v>
      </c>
    </row>
    <row r="71" spans="1:9" x14ac:dyDescent="0.2">
      <c r="A71" s="16">
        <v>1247</v>
      </c>
      <c r="B71" s="14" t="s">
        <v>164</v>
      </c>
      <c r="C71" s="144">
        <v>283244.15999999997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978750</v>
      </c>
      <c r="D72" s="144">
        <v>0</v>
      </c>
      <c r="E72" s="144">
        <v>971100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1728947.62</v>
      </c>
      <c r="D76" s="144">
        <f>SUM(D77:D81)</f>
        <v>0</v>
      </c>
      <c r="E76" s="144">
        <f>SUM(E77:E81)</f>
        <v>1289380.98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1657722.32</v>
      </c>
      <c r="D77" s="144">
        <v>0</v>
      </c>
      <c r="E77" s="144">
        <v>1244518.03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71225.3</v>
      </c>
      <c r="D80" s="144">
        <v>0</v>
      </c>
      <c r="E80" s="144">
        <v>44862.95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41621.93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41621.93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-1039870.4299999999</v>
      </c>
      <c r="D110" s="144">
        <f>SUM(D111:D119)</f>
        <v>-1039870.4299999999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6018.4</v>
      </c>
      <c r="D111" s="144">
        <f>C111</f>
        <v>6018.4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-29.12</v>
      </c>
      <c r="D113" s="144">
        <f t="shared" si="1"/>
        <v>-29.12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8000</v>
      </c>
      <c r="D115" s="144">
        <f t="shared" si="1"/>
        <v>8000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-1161163.43</v>
      </c>
      <c r="D117" s="144">
        <f t="shared" si="1"/>
        <v>-1161163.43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107303.72</v>
      </c>
      <c r="D119" s="144">
        <f t="shared" si="1"/>
        <v>107303.72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8" spans="2:5" x14ac:dyDescent="0.2">
      <c r="B178" s="165" t="s">
        <v>598</v>
      </c>
      <c r="E178" s="165" t="s">
        <v>599</v>
      </c>
    </row>
    <row r="179" spans="2:5" x14ac:dyDescent="0.2">
      <c r="B179" s="16" t="s">
        <v>600</v>
      </c>
      <c r="E179" s="16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gridLines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sqref="A1:E35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5546875" style="22" customWidth="1"/>
    <col min="5" max="5" width="24.109375" style="22" bestFit="1" customWidth="1"/>
    <col min="6" max="16384" width="9.109375" style="22"/>
  </cols>
  <sheetData>
    <row r="1" spans="1:5" ht="18.899999999999999" customHeight="1" x14ac:dyDescent="0.2">
      <c r="A1" s="191" t="s">
        <v>596</v>
      </c>
      <c r="B1" s="191"/>
      <c r="C1" s="191"/>
      <c r="D1" s="20" t="s">
        <v>498</v>
      </c>
      <c r="E1" s="21">
        <v>2025</v>
      </c>
    </row>
    <row r="2" spans="1:5" ht="18.899999999999999" customHeight="1" x14ac:dyDescent="0.2">
      <c r="A2" s="191" t="s">
        <v>504</v>
      </c>
      <c r="B2" s="191"/>
      <c r="C2" s="191"/>
      <c r="D2" s="20" t="s">
        <v>499</v>
      </c>
      <c r="E2" s="21" t="s">
        <v>501</v>
      </c>
    </row>
    <row r="3" spans="1:5" ht="18.899999999999999" customHeight="1" x14ac:dyDescent="0.2">
      <c r="A3" s="191" t="s">
        <v>597</v>
      </c>
      <c r="B3" s="191"/>
      <c r="C3" s="191"/>
      <c r="D3" s="20" t="s">
        <v>500</v>
      </c>
      <c r="E3" s="21">
        <v>3</v>
      </c>
    </row>
    <row r="4" spans="1:5" ht="18.899999999999999" customHeight="1" x14ac:dyDescent="0.2">
      <c r="A4" s="191" t="s">
        <v>516</v>
      </c>
      <c r="B4" s="191"/>
      <c r="C4" s="19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75451446.780000001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67933631.930000007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231204070.84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618536653.10000002</v>
      </c>
    </row>
    <row r="17" spans="1:5" x14ac:dyDescent="0.2">
      <c r="A17" s="26">
        <v>3230</v>
      </c>
      <c r="B17" s="22" t="s">
        <v>389</v>
      </c>
      <c r="C17" s="147">
        <f>SUM(C18:C21)</f>
        <v>41444.5</v>
      </c>
    </row>
    <row r="18" spans="1:5" x14ac:dyDescent="0.2">
      <c r="A18" s="26">
        <v>3231</v>
      </c>
      <c r="B18" s="22" t="s">
        <v>390</v>
      </c>
      <c r="C18" s="147">
        <v>41444.5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  <row r="34" spans="2:5" ht="15" customHeight="1" x14ac:dyDescent="0.2">
      <c r="B34" s="169" t="s">
        <v>598</v>
      </c>
      <c r="C34" s="170"/>
      <c r="D34" s="192" t="s">
        <v>599</v>
      </c>
      <c r="E34" s="192"/>
    </row>
    <row r="35" spans="2:5" ht="15" customHeight="1" x14ac:dyDescent="0.2">
      <c r="B35" s="168" t="s">
        <v>600</v>
      </c>
      <c r="D35" s="190" t="s">
        <v>601</v>
      </c>
      <c r="E35" s="190"/>
    </row>
  </sheetData>
  <sheetProtection formatCells="0" formatColumns="0" formatRows="0" insertColumns="0" insertRows="0" insertHyperlinks="0" deleteColumns="0" deleteRows="0" sort="0" autoFilter="0" pivotTables="0"/>
  <mergeCells count="6">
    <mergeCell ref="D35:E35"/>
    <mergeCell ref="A1:C1"/>
    <mergeCell ref="A2:C2"/>
    <mergeCell ref="A3:C3"/>
    <mergeCell ref="A4:C4"/>
    <mergeCell ref="D34:E34"/>
  </mergeCells>
  <printOptions gridLines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topLeftCell="A110" zoomScaleNormal="100" workbookViewId="0">
      <selection sqref="A1:E146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44140625" style="22" bestFit="1" customWidth="1"/>
    <col min="4" max="4" width="16.44140625" style="22" bestFit="1" customWidth="1"/>
    <col min="5" max="5" width="24.109375" style="22" bestFit="1" customWidth="1"/>
    <col min="6" max="16384" width="9.109375" style="22"/>
  </cols>
  <sheetData>
    <row r="1" spans="1:5" s="28" customFormat="1" ht="18.899999999999999" customHeight="1" x14ac:dyDescent="0.3">
      <c r="A1" s="191" t="s">
        <v>596</v>
      </c>
      <c r="B1" s="191"/>
      <c r="C1" s="191"/>
      <c r="D1" s="20" t="s">
        <v>498</v>
      </c>
      <c r="E1" s="21">
        <v>2025</v>
      </c>
    </row>
    <row r="2" spans="1:5" s="28" customFormat="1" ht="18.899999999999999" customHeight="1" x14ac:dyDescent="0.3">
      <c r="A2" s="191" t="s">
        <v>505</v>
      </c>
      <c r="B2" s="191"/>
      <c r="C2" s="191"/>
      <c r="D2" s="20" t="s">
        <v>499</v>
      </c>
      <c r="E2" s="21" t="s">
        <v>501</v>
      </c>
    </row>
    <row r="3" spans="1:5" s="28" customFormat="1" ht="18.899999999999999" customHeight="1" x14ac:dyDescent="0.3">
      <c r="A3" s="191" t="s">
        <v>597</v>
      </c>
      <c r="B3" s="191"/>
      <c r="C3" s="191"/>
      <c r="D3" s="20" t="s">
        <v>500</v>
      </c>
      <c r="E3" s="21">
        <v>3</v>
      </c>
    </row>
    <row r="4" spans="1:5" s="28" customFormat="1" ht="18.899999999999999" customHeight="1" x14ac:dyDescent="0.3">
      <c r="A4" s="191" t="s">
        <v>516</v>
      </c>
      <c r="B4" s="191"/>
      <c r="C4" s="19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154168641.25</v>
      </c>
      <c r="D10" s="147">
        <v>70548219.159999996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72895477.790000007</v>
      </c>
      <c r="D12" s="147">
        <v>3727208.68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227064119.04000002</v>
      </c>
      <c r="D16" s="148">
        <f>SUM(D9:D15)</f>
        <v>74275427.840000004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50630608.43</v>
      </c>
      <c r="D21" s="148">
        <f>SUM(D22:D28)</f>
        <v>243226389.28999999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47680098.68</v>
      </c>
      <c r="D26" s="147">
        <v>240192981.19999999</v>
      </c>
    </row>
    <row r="27" spans="1:5" x14ac:dyDescent="0.2">
      <c r="A27" s="26">
        <v>1236</v>
      </c>
      <c r="B27" s="22" t="s">
        <v>155</v>
      </c>
      <c r="C27" s="147">
        <v>2950509.75</v>
      </c>
      <c r="D27" s="147">
        <v>3033408.09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1546264.7799999998</v>
      </c>
      <c r="D29" s="148">
        <f>SUM(D30:D37)</f>
        <v>19437807.949999999</v>
      </c>
    </row>
    <row r="30" spans="1:5" x14ac:dyDescent="0.2">
      <c r="A30" s="26">
        <v>1241</v>
      </c>
      <c r="B30" s="22" t="s">
        <v>158</v>
      </c>
      <c r="C30" s="147">
        <v>1060431.8799999999</v>
      </c>
      <c r="D30" s="147">
        <v>1197921.72</v>
      </c>
    </row>
    <row r="31" spans="1:5" x14ac:dyDescent="0.2">
      <c r="A31" s="26">
        <v>1242</v>
      </c>
      <c r="B31" s="22" t="s">
        <v>159</v>
      </c>
      <c r="C31" s="147">
        <v>43700</v>
      </c>
      <c r="D31" s="147">
        <v>277862.45</v>
      </c>
    </row>
    <row r="32" spans="1:5" x14ac:dyDescent="0.2">
      <c r="A32" s="26">
        <v>1243</v>
      </c>
      <c r="B32" s="22" t="s">
        <v>160</v>
      </c>
      <c r="C32" s="147">
        <v>99754.2</v>
      </c>
      <c r="D32" s="147">
        <v>80852</v>
      </c>
    </row>
    <row r="33" spans="1:5" x14ac:dyDescent="0.2">
      <c r="A33" s="26">
        <v>1244</v>
      </c>
      <c r="B33" s="22" t="s">
        <v>161</v>
      </c>
      <c r="C33" s="147">
        <v>28990</v>
      </c>
      <c r="D33" s="147">
        <v>14565849.9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313388.7</v>
      </c>
      <c r="D35" s="147">
        <v>3315321.88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14068.94</v>
      </c>
      <c r="D38" s="149">
        <f>SUM(D39:D43)</f>
        <v>66851.850000000006</v>
      </c>
    </row>
    <row r="39" spans="1:5" x14ac:dyDescent="0.2">
      <c r="A39" s="120">
        <v>1251</v>
      </c>
      <c r="B39" s="121" t="s">
        <v>168</v>
      </c>
      <c r="C39" s="150">
        <v>14068.94</v>
      </c>
      <c r="D39" s="150">
        <v>66851.850000000006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52190942.149999999</v>
      </c>
      <c r="D44" s="148">
        <f>D21+D29+D38</f>
        <v>262731049.08999997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231204070.84</v>
      </c>
      <c r="D48" s="148">
        <v>12411182.859999999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212447622.86000001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14948055.289999999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14948055.289999999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1924449.36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10863248.029999999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5400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104957.9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2050000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193813874.21000001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193813874.21000001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193813874.21000001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3685693.3600000003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3158499.12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8640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518554.24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174606.74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174606.74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2437.4899999999998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180957.24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-5387.99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-3400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231029464.09999999</v>
      </c>
      <c r="D139" s="148">
        <f>D48+D49-D103-D106</f>
        <v>224858805.72000003</v>
      </c>
    </row>
    <row r="141" spans="1:4" x14ac:dyDescent="0.2">
      <c r="B141" s="22" t="s">
        <v>518</v>
      </c>
    </row>
    <row r="145" spans="2:5" x14ac:dyDescent="0.2">
      <c r="B145" s="169" t="s">
        <v>598</v>
      </c>
      <c r="D145" s="192" t="s">
        <v>599</v>
      </c>
      <c r="E145" s="192"/>
    </row>
    <row r="146" spans="2:5" x14ac:dyDescent="0.2">
      <c r="B146" s="168" t="s">
        <v>600</v>
      </c>
      <c r="D146" s="190" t="s">
        <v>601</v>
      </c>
      <c r="E146" s="190"/>
    </row>
  </sheetData>
  <sheetProtection formatCells="0" formatColumns="0" formatRows="0" insertColumns="0" insertRows="0" insertHyperlinks="0" deleteColumns="0" deleteRows="0" sort="0" autoFilter="0" pivotTables="0"/>
  <mergeCells count="6">
    <mergeCell ref="D146:E146"/>
    <mergeCell ref="A1:C1"/>
    <mergeCell ref="A2:C2"/>
    <mergeCell ref="A3:C3"/>
    <mergeCell ref="A4:C4"/>
    <mergeCell ref="D145:E145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rintOptions gridLines="1"/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C16:D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view="pageBreakPreview" zoomScale="90" zoomScaleNormal="100" zoomScaleSheetLayoutView="90" workbookViewId="0">
      <selection sqref="A1:D31"/>
    </sheetView>
  </sheetViews>
  <sheetFormatPr baseColWidth="10" defaultColWidth="11.44140625" defaultRowHeight="10.199999999999999" x14ac:dyDescent="0.2"/>
  <cols>
    <col min="1" max="1" width="3.44140625" style="30" customWidth="1"/>
    <col min="2" max="2" width="63.109375" style="30" customWidth="1"/>
    <col min="3" max="3" width="17.5546875" style="30" customWidth="1"/>
    <col min="4" max="16384" width="11.44140625" style="30"/>
  </cols>
  <sheetData>
    <row r="1" spans="1:3" s="29" customFormat="1" ht="18" customHeight="1" x14ac:dyDescent="0.3">
      <c r="A1" s="193" t="s">
        <v>596</v>
      </c>
      <c r="B1" s="194"/>
      <c r="C1" s="195"/>
    </row>
    <row r="2" spans="1:3" s="29" customFormat="1" ht="18" customHeight="1" x14ac:dyDescent="0.3">
      <c r="A2" s="196" t="s">
        <v>506</v>
      </c>
      <c r="B2" s="197"/>
      <c r="C2" s="198"/>
    </row>
    <row r="3" spans="1:3" s="29" customFormat="1" ht="18" customHeight="1" x14ac:dyDescent="0.3">
      <c r="A3" s="196" t="s">
        <v>597</v>
      </c>
      <c r="B3" s="197"/>
      <c r="C3" s="198"/>
    </row>
    <row r="4" spans="1:3" s="31" customFormat="1" ht="18" customHeight="1" x14ac:dyDescent="0.2">
      <c r="A4" s="199" t="s">
        <v>507</v>
      </c>
      <c r="B4" s="200"/>
      <c r="C4" s="201"/>
    </row>
    <row r="5" spans="1:3" s="31" customFormat="1" ht="18" customHeight="1" x14ac:dyDescent="0.2">
      <c r="A5" s="202" t="s">
        <v>406</v>
      </c>
      <c r="B5" s="203"/>
      <c r="C5" s="129">
        <v>2025</v>
      </c>
    </row>
    <row r="6" spans="1:3" x14ac:dyDescent="0.2">
      <c r="A6" s="45" t="s">
        <v>435</v>
      </c>
      <c r="B6" s="45"/>
      <c r="C6" s="88">
        <v>426863763.62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4" x14ac:dyDescent="0.2">
      <c r="A17" s="56">
        <v>3.1</v>
      </c>
      <c r="B17" s="50" t="s">
        <v>446</v>
      </c>
      <c r="C17" s="90">
        <v>0</v>
      </c>
    </row>
    <row r="18" spans="1:4" x14ac:dyDescent="0.2">
      <c r="A18" s="57">
        <v>3.2</v>
      </c>
      <c r="B18" s="50" t="s">
        <v>444</v>
      </c>
      <c r="C18" s="90">
        <v>0</v>
      </c>
    </row>
    <row r="19" spans="1:4" x14ac:dyDescent="0.2">
      <c r="A19" s="57">
        <v>3.3</v>
      </c>
      <c r="B19" s="52" t="s">
        <v>445</v>
      </c>
      <c r="C19" s="91">
        <v>0</v>
      </c>
    </row>
    <row r="20" spans="1:4" x14ac:dyDescent="0.2">
      <c r="A20" s="46"/>
      <c r="B20" s="58"/>
      <c r="C20" s="59"/>
    </row>
    <row r="21" spans="1:4" x14ac:dyDescent="0.2">
      <c r="A21" s="60" t="s">
        <v>543</v>
      </c>
      <c r="B21" s="60"/>
      <c r="C21" s="88">
        <f>C6+C8-C16</f>
        <v>426863763.62</v>
      </c>
    </row>
    <row r="23" spans="1:4" x14ac:dyDescent="0.2">
      <c r="B23" s="30" t="s">
        <v>605</v>
      </c>
    </row>
    <row r="24" spans="1:4" x14ac:dyDescent="0.2">
      <c r="B24" s="30" t="s">
        <v>604</v>
      </c>
    </row>
    <row r="27" spans="1:4" x14ac:dyDescent="0.2">
      <c r="B27" s="174" t="s">
        <v>607</v>
      </c>
      <c r="C27" s="187"/>
      <c r="D27" s="187"/>
    </row>
    <row r="28" spans="1:4" x14ac:dyDescent="0.2">
      <c r="B28" s="173" t="s">
        <v>608</v>
      </c>
      <c r="C28" s="172"/>
      <c r="D28" s="172"/>
    </row>
    <row r="29" spans="1:4" x14ac:dyDescent="0.2">
      <c r="B29" s="187"/>
      <c r="C29" s="187"/>
      <c r="D29" s="172"/>
    </row>
    <row r="30" spans="1:4" x14ac:dyDescent="0.2">
      <c r="B30" s="173"/>
      <c r="C30" s="172"/>
      <c r="D30" s="172"/>
    </row>
    <row r="31" spans="1:4" x14ac:dyDescent="0.2">
      <c r="B31" s="171"/>
      <c r="C31" s="177"/>
      <c r="D31" s="177"/>
    </row>
  </sheetData>
  <mergeCells count="8">
    <mergeCell ref="C27:D27"/>
    <mergeCell ref="C31:D31"/>
    <mergeCell ref="B29:C29"/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showGridLines="0" view="pageBreakPreview" topLeftCell="A7" zoomScale="90" zoomScaleNormal="100" zoomScaleSheetLayoutView="90" workbookViewId="0">
      <selection sqref="A1:D49"/>
    </sheetView>
  </sheetViews>
  <sheetFormatPr baseColWidth="10" defaultColWidth="11.44140625" defaultRowHeight="10.199999999999999" x14ac:dyDescent="0.2"/>
  <cols>
    <col min="1" max="1" width="3.5546875" style="30" customWidth="1"/>
    <col min="2" max="2" width="62.109375" style="30" customWidth="1"/>
    <col min="3" max="3" width="17.5546875" style="30" customWidth="1"/>
    <col min="4" max="16384" width="11.44140625" style="30"/>
  </cols>
  <sheetData>
    <row r="1" spans="1:3" s="32" customFormat="1" ht="18.899999999999999" customHeight="1" x14ac:dyDescent="0.3">
      <c r="A1" s="204" t="s">
        <v>596</v>
      </c>
      <c r="B1" s="205"/>
      <c r="C1" s="206"/>
    </row>
    <row r="2" spans="1:3" s="32" customFormat="1" ht="18.899999999999999" customHeight="1" x14ac:dyDescent="0.3">
      <c r="A2" s="207" t="s">
        <v>508</v>
      </c>
      <c r="B2" s="208"/>
      <c r="C2" s="209"/>
    </row>
    <row r="3" spans="1:3" s="32" customFormat="1" ht="18.899999999999999" customHeight="1" x14ac:dyDescent="0.3">
      <c r="A3" s="207" t="s">
        <v>597</v>
      </c>
      <c r="B3" s="208"/>
      <c r="C3" s="209"/>
    </row>
    <row r="4" spans="1:3" x14ac:dyDescent="0.2">
      <c r="A4" s="199" t="s">
        <v>507</v>
      </c>
      <c r="B4" s="200"/>
      <c r="C4" s="201"/>
    </row>
    <row r="5" spans="1:3" ht="22.35" customHeight="1" x14ac:dyDescent="0.2">
      <c r="A5" s="210" t="s">
        <v>406</v>
      </c>
      <c r="B5" s="211"/>
      <c r="C5" s="129">
        <v>2025</v>
      </c>
    </row>
    <row r="6" spans="1:3" x14ac:dyDescent="0.2">
      <c r="A6" s="70" t="s">
        <v>448</v>
      </c>
      <c r="B6" s="45"/>
      <c r="C6" s="92">
        <v>247850634.93000001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52190942.149999999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1060431.8799999999</v>
      </c>
    </row>
    <row r="12" spans="1:3" x14ac:dyDescent="0.2">
      <c r="A12" s="76">
        <v>2.4</v>
      </c>
      <c r="B12" s="63" t="s">
        <v>159</v>
      </c>
      <c r="C12" s="93">
        <v>43700</v>
      </c>
    </row>
    <row r="13" spans="1:3" x14ac:dyDescent="0.2">
      <c r="A13" s="76">
        <v>2.5</v>
      </c>
      <c r="B13" s="63" t="s">
        <v>160</v>
      </c>
      <c r="C13" s="93">
        <v>99754.2</v>
      </c>
    </row>
    <row r="14" spans="1:3" x14ac:dyDescent="0.2">
      <c r="A14" s="76">
        <v>2.6</v>
      </c>
      <c r="B14" s="63" t="s">
        <v>161</v>
      </c>
      <c r="C14" s="93">
        <v>28990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313388.7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14068.94</v>
      </c>
    </row>
    <row r="20" spans="1:3" x14ac:dyDescent="0.2">
      <c r="A20" s="76" t="s">
        <v>477</v>
      </c>
      <c r="B20" s="63" t="s">
        <v>452</v>
      </c>
      <c r="C20" s="93">
        <v>47680098.68</v>
      </c>
    </row>
    <row r="21" spans="1:3" x14ac:dyDescent="0.2">
      <c r="A21" s="76" t="s">
        <v>478</v>
      </c>
      <c r="B21" s="63" t="s">
        <v>453</v>
      </c>
      <c r="C21" s="93">
        <v>2950509.75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4" x14ac:dyDescent="0.2">
      <c r="A33" s="76" t="s">
        <v>471</v>
      </c>
      <c r="B33" s="63" t="s">
        <v>40</v>
      </c>
      <c r="C33" s="93">
        <v>0</v>
      </c>
    </row>
    <row r="34" spans="1:4" x14ac:dyDescent="0.2">
      <c r="A34" s="76" t="s">
        <v>472</v>
      </c>
      <c r="B34" s="63" t="s">
        <v>368</v>
      </c>
      <c r="C34" s="93">
        <v>0</v>
      </c>
    </row>
    <row r="35" spans="1:4" x14ac:dyDescent="0.2">
      <c r="A35" s="76" t="s">
        <v>473</v>
      </c>
      <c r="B35" s="63" t="s">
        <v>374</v>
      </c>
      <c r="C35" s="93">
        <v>0</v>
      </c>
    </row>
    <row r="36" spans="1:4" x14ac:dyDescent="0.2">
      <c r="A36" s="76" t="s">
        <v>474</v>
      </c>
      <c r="B36" s="63" t="s">
        <v>382</v>
      </c>
      <c r="C36" s="93">
        <v>0</v>
      </c>
    </row>
    <row r="37" spans="1:4" x14ac:dyDescent="0.2">
      <c r="A37" s="76" t="s">
        <v>545</v>
      </c>
      <c r="B37" s="63" t="s">
        <v>593</v>
      </c>
      <c r="C37" s="93">
        <v>0</v>
      </c>
    </row>
    <row r="38" spans="1:4" x14ac:dyDescent="0.2">
      <c r="A38" s="76" t="s">
        <v>546</v>
      </c>
      <c r="B38" s="71" t="s">
        <v>475</v>
      </c>
      <c r="C38" s="95">
        <v>0</v>
      </c>
    </row>
    <row r="39" spans="1:4" x14ac:dyDescent="0.2">
      <c r="A39" s="64"/>
      <c r="B39" s="67"/>
      <c r="C39" s="68"/>
    </row>
    <row r="40" spans="1:4" x14ac:dyDescent="0.2">
      <c r="A40" s="69" t="s">
        <v>544</v>
      </c>
      <c r="B40" s="45"/>
      <c r="C40" s="88">
        <f>C6-C8+C31</f>
        <v>195659692.78</v>
      </c>
    </row>
    <row r="42" spans="1:4" x14ac:dyDescent="0.2">
      <c r="B42" s="30" t="s">
        <v>605</v>
      </c>
    </row>
    <row r="43" spans="1:4" x14ac:dyDescent="0.2">
      <c r="B43" s="30" t="s">
        <v>606</v>
      </c>
    </row>
    <row r="46" spans="1:4" x14ac:dyDescent="0.2">
      <c r="B46" s="174" t="s">
        <v>609</v>
      </c>
      <c r="C46" s="187"/>
      <c r="D46" s="187"/>
    </row>
    <row r="47" spans="1:4" x14ac:dyDescent="0.2">
      <c r="B47" s="173" t="s">
        <v>610</v>
      </c>
      <c r="C47" s="172"/>
      <c r="D47" s="172"/>
    </row>
    <row r="48" spans="1:4" x14ac:dyDescent="0.2">
      <c r="B48" s="187"/>
      <c r="C48" s="187"/>
      <c r="D48" s="172"/>
    </row>
    <row r="49" spans="2:4" x14ac:dyDescent="0.2">
      <c r="B49" s="173"/>
      <c r="C49" s="172"/>
      <c r="D49" s="172"/>
    </row>
    <row r="50" spans="2:4" x14ac:dyDescent="0.2">
      <c r="B50" s="173"/>
      <c r="C50" s="177"/>
      <c r="D50" s="177"/>
    </row>
  </sheetData>
  <mergeCells count="8">
    <mergeCell ref="C50:D50"/>
    <mergeCell ref="C46:D46"/>
    <mergeCell ref="B48:C48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view="pageBreakPreview" topLeftCell="C28" zoomScale="90" zoomScaleNormal="90" zoomScaleSheetLayoutView="90" workbookViewId="0">
      <selection sqref="A1:J65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5546875" style="22" bestFit="1" customWidth="1"/>
    <col min="6" max="6" width="19.44140625" style="22" customWidth="1"/>
    <col min="7" max="7" width="24.109375" style="22" bestFit="1" customWidth="1"/>
    <col min="8" max="10" width="20.44140625" style="22" customWidth="1"/>
    <col min="11" max="16384" width="9.109375" style="22"/>
  </cols>
  <sheetData>
    <row r="1" spans="1:10" ht="18.899999999999999" customHeight="1" x14ac:dyDescent="0.2">
      <c r="A1" s="191" t="s">
        <v>596</v>
      </c>
      <c r="B1" s="213"/>
      <c r="C1" s="213"/>
      <c r="D1" s="213"/>
      <c r="E1" s="213"/>
      <c r="F1" s="213"/>
      <c r="G1" s="20" t="s">
        <v>498</v>
      </c>
      <c r="H1" s="21">
        <v>2025</v>
      </c>
    </row>
    <row r="2" spans="1:10" ht="18.899999999999999" customHeight="1" x14ac:dyDescent="0.2">
      <c r="A2" s="191" t="s">
        <v>509</v>
      </c>
      <c r="B2" s="213"/>
      <c r="C2" s="213"/>
      <c r="D2" s="213"/>
      <c r="E2" s="213"/>
      <c r="F2" s="213"/>
      <c r="G2" s="20" t="s">
        <v>499</v>
      </c>
      <c r="H2" s="21" t="s">
        <v>501</v>
      </c>
    </row>
    <row r="3" spans="1:10" ht="18.899999999999999" customHeight="1" x14ac:dyDescent="0.2">
      <c r="A3" s="214" t="s">
        <v>597</v>
      </c>
      <c r="B3" s="215"/>
      <c r="C3" s="215"/>
      <c r="D3" s="215"/>
      <c r="E3" s="215"/>
      <c r="F3" s="215"/>
      <c r="G3" s="20" t="s">
        <v>500</v>
      </c>
      <c r="H3" s="21">
        <v>3</v>
      </c>
    </row>
    <row r="4" spans="1:10" x14ac:dyDescent="0.2">
      <c r="A4" s="214" t="str">
        <f>'Notas a los Edos Financieros'!A4</f>
        <v>(Cifras en Pesos)</v>
      </c>
      <c r="B4" s="215"/>
      <c r="C4" s="215"/>
      <c r="D4" s="215"/>
      <c r="E4" s="215"/>
      <c r="F4" s="21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-5597</v>
      </c>
      <c r="D24" s="147">
        <v>0</v>
      </c>
      <c r="E24" s="147">
        <v>0</v>
      </c>
      <c r="F24" s="147">
        <f t="shared" si="0"/>
        <v>-5597</v>
      </c>
    </row>
    <row r="25" spans="1:6" x14ac:dyDescent="0.2">
      <c r="A25" s="22">
        <v>7340</v>
      </c>
      <c r="B25" s="22" t="s">
        <v>64</v>
      </c>
      <c r="C25" s="147">
        <v>5597</v>
      </c>
      <c r="D25" s="147">
        <v>0</v>
      </c>
      <c r="E25" s="147">
        <v>0</v>
      </c>
      <c r="F25" s="147">
        <f t="shared" si="0"/>
        <v>5597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12" t="s">
        <v>547</v>
      </c>
      <c r="C39" s="21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470497481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-87446186.359999999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43812468.979999997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-174606.74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-426689156.88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212" t="s">
        <v>548</v>
      </c>
      <c r="C48" s="212"/>
    </row>
    <row r="49" spans="1:4" x14ac:dyDescent="0.2">
      <c r="B49" s="131" t="s">
        <v>406</v>
      </c>
      <c r="C49" s="130">
        <f>H1</f>
        <v>2025</v>
      </c>
    </row>
    <row r="50" spans="1:4" x14ac:dyDescent="0.2">
      <c r="A50" s="22">
        <v>8210</v>
      </c>
      <c r="B50" s="103" t="s">
        <v>47</v>
      </c>
      <c r="C50" s="161">
        <v>-470497481</v>
      </c>
    </row>
    <row r="51" spans="1:4" x14ac:dyDescent="0.2">
      <c r="A51" s="22">
        <v>8220</v>
      </c>
      <c r="B51" s="103" t="s">
        <v>46</v>
      </c>
      <c r="C51" s="161">
        <v>212853686.88</v>
      </c>
    </row>
    <row r="52" spans="1:4" x14ac:dyDescent="0.2">
      <c r="A52" s="22">
        <v>8230</v>
      </c>
      <c r="B52" s="103" t="s">
        <v>594</v>
      </c>
      <c r="C52" s="161">
        <v>-119955210.09999999</v>
      </c>
    </row>
    <row r="53" spans="1:4" x14ac:dyDescent="0.2">
      <c r="A53" s="22">
        <v>8240</v>
      </c>
      <c r="B53" s="103" t="s">
        <v>45</v>
      </c>
      <c r="C53" s="161">
        <v>129748369.29000001</v>
      </c>
    </row>
    <row r="54" spans="1:4" x14ac:dyDescent="0.2">
      <c r="A54" s="22">
        <v>8250</v>
      </c>
      <c r="B54" s="103" t="s">
        <v>44</v>
      </c>
      <c r="C54" s="161">
        <v>0</v>
      </c>
    </row>
    <row r="55" spans="1:4" x14ac:dyDescent="0.2">
      <c r="A55" s="22">
        <v>8260</v>
      </c>
      <c r="B55" s="103" t="s">
        <v>43</v>
      </c>
      <c r="C55" s="161">
        <v>0</v>
      </c>
    </row>
    <row r="56" spans="1:4" x14ac:dyDescent="0.2">
      <c r="A56" s="22">
        <v>8270</v>
      </c>
      <c r="B56" s="103" t="s">
        <v>42</v>
      </c>
      <c r="C56" s="161">
        <v>247850634.93000001</v>
      </c>
    </row>
    <row r="58" spans="1:4" x14ac:dyDescent="0.2">
      <c r="B58" s="14" t="s">
        <v>518</v>
      </c>
    </row>
    <row r="62" spans="1:4" x14ac:dyDescent="0.2">
      <c r="B62" s="176"/>
      <c r="C62" s="187"/>
      <c r="D62" s="187"/>
    </row>
    <row r="63" spans="1:4" x14ac:dyDescent="0.2">
      <c r="B63" s="175"/>
      <c r="C63" s="177"/>
      <c r="D63" s="177"/>
    </row>
    <row r="64" spans="1:4" x14ac:dyDescent="0.2">
      <c r="B64" s="176" t="s">
        <v>602</v>
      </c>
      <c r="C64" s="187" t="s">
        <v>599</v>
      </c>
      <c r="D64" s="187"/>
    </row>
    <row r="65" spans="2:4" x14ac:dyDescent="0.2">
      <c r="B65" s="175" t="s">
        <v>603</v>
      </c>
      <c r="C65" s="177" t="s">
        <v>601</v>
      </c>
      <c r="D65" s="177"/>
    </row>
  </sheetData>
  <sheetProtection formatCells="0" formatColumns="0" formatRows="0" insertColumns="0" insertRows="0" insertHyperlinks="0" deleteColumns="0" deleteRows="0" sort="0" autoFilter="0" pivotTables="0"/>
  <mergeCells count="10">
    <mergeCell ref="A1:F1"/>
    <mergeCell ref="A2:F2"/>
    <mergeCell ref="A3:F3"/>
    <mergeCell ref="B39:C39"/>
    <mergeCell ref="A4:F4"/>
    <mergeCell ref="C62:D62"/>
    <mergeCell ref="C63:D63"/>
    <mergeCell ref="C64:D64"/>
    <mergeCell ref="C65:D65"/>
    <mergeCell ref="B48:C48"/>
  </mergeCells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2025-10-27T15:22:52Z</cp:lastPrinted>
  <dcterms:created xsi:type="dcterms:W3CDTF">2012-12-11T20:36:24Z</dcterms:created>
  <dcterms:modified xsi:type="dcterms:W3CDTF">2025-10-27T15:23:26Z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